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hidePivotFieldList="1"/>
  <bookViews>
    <workbookView xWindow="735" yWindow="2895" windowWidth="19440" windowHeight="11055"/>
  </bookViews>
  <sheets>
    <sheet name="Аркуш2" sheetId="2" r:id="rId1"/>
    <sheet name="Аркуш1" sheetId="1" r:id="rId2"/>
  </sheets>
  <calcPr calcId="14562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/>
  <c r="G15"/>
  <c r="H15"/>
  <c r="F15"/>
  <c r="E15"/>
  <c r="D15"/>
  <c r="I5"/>
  <c r="I6"/>
  <c r="I7"/>
  <c r="I8"/>
  <c r="I9"/>
  <c r="I10"/>
  <c r="I11"/>
  <c r="I12"/>
  <c r="I13"/>
  <c r="I14"/>
  <c r="I4"/>
  <c r="H14"/>
  <c r="H5"/>
  <c r="H6"/>
  <c r="H7"/>
  <c r="H8"/>
  <c r="H9"/>
  <c r="H10"/>
  <c r="H11"/>
  <c r="H12"/>
  <c r="H13"/>
  <c r="H4"/>
  <c r="G14"/>
  <c r="G5"/>
  <c r="G6"/>
  <c r="G7"/>
  <c r="G8"/>
  <c r="G9"/>
  <c r="G10"/>
  <c r="G11"/>
  <c r="G12"/>
  <c r="G13"/>
  <c r="G4"/>
  <c r="F5"/>
  <c r="F6"/>
  <c r="F7"/>
  <c r="F8"/>
  <c r="F9"/>
  <c r="F10"/>
  <c r="F11"/>
  <c r="F12"/>
  <c r="F13"/>
  <c r="F14"/>
  <c r="F4"/>
  <c r="E5"/>
  <c r="E6"/>
  <c r="E7"/>
  <c r="E8"/>
  <c r="E9"/>
  <c r="E10"/>
  <c r="E11"/>
  <c r="E12"/>
  <c r="E13"/>
  <c r="E14"/>
  <c r="E4"/>
</calcChain>
</file>

<file path=xl/sharedStrings.xml><?xml version="1.0" encoding="utf-8"?>
<sst xmlns="http://schemas.openxmlformats.org/spreadsheetml/2006/main" count="36" uniqueCount="25">
  <si>
    <t xml:space="preserve">Прізвище та ініціали </t>
  </si>
  <si>
    <t>Нарахо-вано, грн</t>
  </si>
  <si>
    <t xml:space="preserve"> Прибутковий податок, грн</t>
  </si>
  <si>
    <t xml:space="preserve">Пенсійний фонд, грн </t>
  </si>
  <si>
    <t>Фонд соціального страхування, грн</t>
  </si>
  <si>
    <t>Всього утримано, грн</t>
  </si>
  <si>
    <t>До виплати, грн</t>
  </si>
  <si>
    <t>Відомість нарахування заробітної плати за січень 2009 року</t>
  </si>
  <si>
    <t>Андрієвич Р.М</t>
  </si>
  <si>
    <t>Берзін О.М.</t>
  </si>
  <si>
    <t>Вержба С. О.</t>
  </si>
  <si>
    <t>Захарченко С.І.</t>
  </si>
  <si>
    <t>Миренко П. Л.</t>
  </si>
  <si>
    <t>Всього</t>
  </si>
  <si>
    <t>Сиротюк В. Л.</t>
  </si>
  <si>
    <t>Велігурська Л. П.</t>
  </si>
  <si>
    <t>Вознюк В. М.</t>
  </si>
  <si>
    <t>Марчук Т. К.</t>
  </si>
  <si>
    <t>Савчук О. В.</t>
  </si>
  <si>
    <t>Матчук Н. С.</t>
  </si>
  <si>
    <t>№ п/п</t>
  </si>
  <si>
    <t>Позначки рядків</t>
  </si>
  <si>
    <t>Загальний підсумок</t>
  </si>
  <si>
    <t>Сума з Нарахо-вано, грн</t>
  </si>
  <si>
    <t>Сума з Всього утримано, грн</t>
  </si>
</sst>
</file>

<file path=xl/styles.xml><?xml version="1.0" encoding="utf-8"?>
<styleSheet xmlns="http://schemas.openxmlformats.org/spreadsheetml/2006/main">
  <numFmts count="1">
    <numFmt numFmtId="164" formatCode="#,##0.00\ &quot;₴&quot;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3" xfId="0" applyFon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6" xfId="0" applyNumberFormat="1" applyFont="1" applyBorder="1" applyAlignment="1">
      <alignment vertical="center" wrapText="1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1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pivotSource>
    <c:name>[Гаскевич - Практична робота № 27 (001).xlsx]Аркуш2!ЗведенаТаблиця1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8.9601691354845706E-2"/>
          <c:y val="1.5208771800721171E-2"/>
          <c:w val="0.54813557943811242"/>
          <c:h val="0.77464105771825253"/>
        </c:manualLayout>
      </c:layout>
      <c:barChart>
        <c:barDir val="col"/>
        <c:grouping val="clustered"/>
        <c:ser>
          <c:idx val="0"/>
          <c:order val="0"/>
          <c:tx>
            <c:strRef>
              <c:f>Аркуш2!$B$1</c:f>
              <c:strCache>
                <c:ptCount val="1"/>
                <c:pt idx="0">
                  <c:v>Сума з Нарахо-вано, грн</c:v>
                </c:pt>
              </c:strCache>
            </c:strRef>
          </c:tx>
          <c:cat>
            <c:strRef>
              <c:f>Аркуш2!$A$2:$A$13</c:f>
              <c:strCache>
                <c:ptCount val="11"/>
                <c:pt idx="0">
                  <c:v>Андрієвич Р.М</c:v>
                </c:pt>
                <c:pt idx="1">
                  <c:v>Берзін О.М.</c:v>
                </c:pt>
                <c:pt idx="2">
                  <c:v>Велігурська Л. П.</c:v>
                </c:pt>
                <c:pt idx="3">
                  <c:v>Вержба С. О.</c:v>
                </c:pt>
                <c:pt idx="4">
                  <c:v>Вознюк В. М.</c:v>
                </c:pt>
                <c:pt idx="5">
                  <c:v>Захарченко С.І.</c:v>
                </c:pt>
                <c:pt idx="6">
                  <c:v>Марчук Т. К.</c:v>
                </c:pt>
                <c:pt idx="7">
                  <c:v>Матчук Н. С.</c:v>
                </c:pt>
                <c:pt idx="8">
                  <c:v>Миренко П. Л.</c:v>
                </c:pt>
                <c:pt idx="9">
                  <c:v>Савчук О. В.</c:v>
                </c:pt>
                <c:pt idx="10">
                  <c:v>Сиротюк В. Л.</c:v>
                </c:pt>
              </c:strCache>
            </c:strRef>
          </c:cat>
          <c:val>
            <c:numRef>
              <c:f>Аркуш2!$B$2:$B$13</c:f>
              <c:numCache>
                <c:formatCode>General</c:formatCode>
                <c:ptCount val="11"/>
                <c:pt idx="0">
                  <c:v>2143.4499999999998</c:v>
                </c:pt>
                <c:pt idx="1">
                  <c:v>1156.3499999999999</c:v>
                </c:pt>
                <c:pt idx="2">
                  <c:v>2254.75</c:v>
                </c:pt>
                <c:pt idx="3">
                  <c:v>988.32</c:v>
                </c:pt>
                <c:pt idx="4">
                  <c:v>1099.45</c:v>
                </c:pt>
                <c:pt idx="5">
                  <c:v>897.72</c:v>
                </c:pt>
                <c:pt idx="6">
                  <c:v>3178.28</c:v>
                </c:pt>
                <c:pt idx="7">
                  <c:v>2567.85</c:v>
                </c:pt>
                <c:pt idx="8">
                  <c:v>3067.14</c:v>
                </c:pt>
                <c:pt idx="9">
                  <c:v>928.65</c:v>
                </c:pt>
                <c:pt idx="10">
                  <c:v>1267.6500000000001</c:v>
                </c:pt>
              </c:numCache>
            </c:numRef>
          </c:val>
        </c:ser>
        <c:ser>
          <c:idx val="1"/>
          <c:order val="1"/>
          <c:tx>
            <c:strRef>
              <c:f>Аркуш2!$C$1</c:f>
              <c:strCache>
                <c:ptCount val="1"/>
                <c:pt idx="0">
                  <c:v>Сума з Всього утримано, грн</c:v>
                </c:pt>
              </c:strCache>
            </c:strRef>
          </c:tx>
          <c:cat>
            <c:strRef>
              <c:f>Аркуш2!$A$2:$A$13</c:f>
              <c:strCache>
                <c:ptCount val="11"/>
                <c:pt idx="0">
                  <c:v>Андрієвич Р.М</c:v>
                </c:pt>
                <c:pt idx="1">
                  <c:v>Берзін О.М.</c:v>
                </c:pt>
                <c:pt idx="2">
                  <c:v>Велігурська Л. П.</c:v>
                </c:pt>
                <c:pt idx="3">
                  <c:v>Вержба С. О.</c:v>
                </c:pt>
                <c:pt idx="4">
                  <c:v>Вознюк В. М.</c:v>
                </c:pt>
                <c:pt idx="5">
                  <c:v>Захарченко С.І.</c:v>
                </c:pt>
                <c:pt idx="6">
                  <c:v>Марчук Т. К.</c:v>
                </c:pt>
                <c:pt idx="7">
                  <c:v>Матчук Н. С.</c:v>
                </c:pt>
                <c:pt idx="8">
                  <c:v>Миренко П. Л.</c:v>
                </c:pt>
                <c:pt idx="9">
                  <c:v>Савчук О. В.</c:v>
                </c:pt>
                <c:pt idx="10">
                  <c:v>Сиротюк В. Л.</c:v>
                </c:pt>
              </c:strCache>
            </c:strRef>
          </c:cat>
          <c:val>
            <c:numRef>
              <c:f>Аркуш2!$C$2:$C$13</c:f>
              <c:numCache>
                <c:formatCode>General</c:formatCode>
                <c:ptCount val="11"/>
                <c:pt idx="0">
                  <c:v>385.82099999999997</c:v>
                </c:pt>
                <c:pt idx="1">
                  <c:v>208.143</c:v>
                </c:pt>
                <c:pt idx="2">
                  <c:v>405.85500000000002</c:v>
                </c:pt>
                <c:pt idx="3">
                  <c:v>177.89759999999998</c:v>
                </c:pt>
                <c:pt idx="4">
                  <c:v>197.90099999999998</c:v>
                </c:pt>
                <c:pt idx="5">
                  <c:v>161.58959999999999</c:v>
                </c:pt>
                <c:pt idx="6">
                  <c:v>572.09039999999993</c:v>
                </c:pt>
                <c:pt idx="7">
                  <c:v>462.21299999999997</c:v>
                </c:pt>
                <c:pt idx="8">
                  <c:v>552.08519999999987</c:v>
                </c:pt>
                <c:pt idx="9">
                  <c:v>167.15699999999998</c:v>
                </c:pt>
                <c:pt idx="10">
                  <c:v>228.17700000000002</c:v>
                </c:pt>
              </c:numCache>
            </c:numRef>
          </c:val>
        </c:ser>
        <c:dLbls/>
        <c:axId val="40502016"/>
        <c:axId val="40503552"/>
      </c:barChart>
      <c:catAx>
        <c:axId val="40502016"/>
        <c:scaling>
          <c:orientation val="minMax"/>
        </c:scaling>
        <c:axPos val="b"/>
        <c:tickLblPos val="nextTo"/>
        <c:crossAx val="40503552"/>
        <c:crosses val="autoZero"/>
        <c:auto val="1"/>
        <c:lblAlgn val="ctr"/>
        <c:lblOffset val="100"/>
      </c:catAx>
      <c:valAx>
        <c:axId val="40503552"/>
        <c:scaling>
          <c:orientation val="minMax"/>
        </c:scaling>
        <c:axPos val="l"/>
        <c:majorGridlines/>
        <c:numFmt formatCode="General" sourceLinked="1"/>
        <c:tickLblPos val="nextTo"/>
        <c:crossAx val="405020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57149</xdr:rowOff>
    </xdr:from>
    <xdr:to>
      <xdr:col>12</xdr:col>
      <xdr:colOff>571500</xdr:colOff>
      <xdr:row>27</xdr:row>
      <xdr:rowOff>9524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Pack by Diakov" refreshedDate="45671.603826041668" createdVersion="4" refreshedVersion="4" minRefreshableVersion="3" recordCount="11">
  <cacheSource type="worksheet">
    <worksheetSource ref="B3:I14" sheet="Аркуш1"/>
  </cacheSource>
  <cacheFields count="8">
    <cacheField name="№ п/п" numFmtId="0">
      <sharedItems containsSemiMixedTypes="0" containsString="0" containsNumber="1" containsInteger="1" minValue="1" maxValue="11"/>
    </cacheField>
    <cacheField name="Прізвище та ініціали " numFmtId="0">
      <sharedItems count="11">
        <s v="Андрієвич Р.М"/>
        <s v="Берзін О.М."/>
        <s v="Вержба С. О."/>
        <s v="Захарченко С.І."/>
        <s v="Миренко П. Л."/>
        <s v="Сиротюк В. Л."/>
        <s v="Велігурська Л. П."/>
        <s v="Вознюк В. М."/>
        <s v="Марчук Т. К."/>
        <s v="Савчук О. В."/>
        <s v="Матчук Н. С."/>
      </sharedItems>
    </cacheField>
    <cacheField name="Нарахо-вано, грн" numFmtId="0">
      <sharedItems containsSemiMixedTypes="0" containsString="0" containsNumber="1" minValue="897.72" maxValue="3178.28"/>
    </cacheField>
    <cacheField name=" Прибутковий податок, грн" numFmtId="164">
      <sharedItems containsSemiMixedTypes="0" containsString="0" containsNumber="1" minValue="134.65799999999999" maxValue="476.74200000000002"/>
    </cacheField>
    <cacheField name="Пенсійний фонд, грн " numFmtId="164">
      <sharedItems containsSemiMixedTypes="0" containsString="0" containsNumber="1" minValue="17.9544" maxValue="63.565600000000003"/>
    </cacheField>
    <cacheField name="Фонд соціального страхування, грн" numFmtId="164">
      <sharedItems containsSemiMixedTypes="0" containsString="0" containsNumber="1" minValue="8.9771999999999998" maxValue="31.782800000000002"/>
    </cacheField>
    <cacheField name="Всього утримано, грн" numFmtId="164">
      <sharedItems containsSemiMixedTypes="0" containsString="0" containsNumber="1" minValue="161.58959999999999" maxValue="572.09039999999993"/>
    </cacheField>
    <cacheField name="До виплати, грн" numFmtId="164">
      <sharedItems containsSemiMixedTypes="0" containsString="0" containsNumber="1" minValue="736.13040000000001" maxValue="2606.1896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1"/>
    <x v="0"/>
    <n v="2143.4499999999998"/>
    <n v="321.51749999999998"/>
    <n v="42.869"/>
    <n v="21.4345"/>
    <n v="385.82099999999997"/>
    <n v="1757.6289999999999"/>
  </r>
  <r>
    <n v="2"/>
    <x v="1"/>
    <n v="1156.3499999999999"/>
    <n v="173.45249999999999"/>
    <n v="23.126999999999999"/>
    <n v="11.563499999999999"/>
    <n v="208.143"/>
    <n v="948.20699999999988"/>
  </r>
  <r>
    <n v="3"/>
    <x v="2"/>
    <n v="988.32"/>
    <n v="148.24799999999999"/>
    <n v="19.766400000000001"/>
    <n v="9.8832000000000004"/>
    <n v="177.89759999999998"/>
    <n v="810.42240000000004"/>
  </r>
  <r>
    <n v="4"/>
    <x v="3"/>
    <n v="897.72"/>
    <n v="134.65799999999999"/>
    <n v="17.9544"/>
    <n v="8.9771999999999998"/>
    <n v="161.58959999999999"/>
    <n v="736.13040000000001"/>
  </r>
  <r>
    <n v="5"/>
    <x v="4"/>
    <n v="3067.14"/>
    <n v="460.07099999999997"/>
    <n v="61.342799999999997"/>
    <n v="30.671399999999998"/>
    <n v="552.08519999999987"/>
    <n v="2515.0547999999999"/>
  </r>
  <r>
    <n v="6"/>
    <x v="5"/>
    <n v="1267.6500000000001"/>
    <n v="190.14750000000001"/>
    <n v="25.353000000000002"/>
    <n v="12.676500000000001"/>
    <n v="228.17700000000002"/>
    <n v="1039.473"/>
  </r>
  <r>
    <n v="7"/>
    <x v="6"/>
    <n v="2254.75"/>
    <n v="338.21249999999998"/>
    <n v="45.094999999999999"/>
    <n v="22.547499999999999"/>
    <n v="405.85500000000002"/>
    <n v="1848.895"/>
  </r>
  <r>
    <n v="8"/>
    <x v="7"/>
    <n v="1099.45"/>
    <n v="164.91749999999999"/>
    <n v="21.989000000000001"/>
    <n v="10.9945"/>
    <n v="197.90099999999998"/>
    <n v="901.54900000000009"/>
  </r>
  <r>
    <n v="9"/>
    <x v="8"/>
    <n v="3178.28"/>
    <n v="476.74200000000002"/>
    <n v="63.565600000000003"/>
    <n v="31.782800000000002"/>
    <n v="572.09039999999993"/>
    <n v="2606.1896000000002"/>
  </r>
  <r>
    <n v="10"/>
    <x v="9"/>
    <n v="928.65"/>
    <n v="139.29749999999999"/>
    <n v="18.573"/>
    <n v="9.2865000000000002"/>
    <n v="167.15699999999998"/>
    <n v="761.49299999999994"/>
  </r>
  <r>
    <n v="11"/>
    <x v="10"/>
    <n v="2567.85"/>
    <n v="385.17749999999995"/>
    <n v="51.356999999999999"/>
    <n v="25.6785"/>
    <n v="462.21299999999997"/>
    <n v="2105.636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Таблиця1" cacheId="7" applyNumberFormats="0" applyBorderFormats="0" applyFontFormats="0" applyPatternFormats="0" applyAlignmentFormats="0" applyWidthHeightFormats="1" dataCaption="Значення" updatedVersion="4" minRefreshableVersion="3" useAutoFormatting="1" itemPrintTitles="1" createdVersion="4" indent="0" outline="1" outlineData="1" multipleFieldFilters="0" chartFormat="1">
  <location ref="A1:C13" firstHeaderRow="0" firstDataRow="1" firstDataCol="1"/>
  <pivotFields count="8">
    <pivotField showAll="0"/>
    <pivotField axis="axisRow" showAll="0">
      <items count="12">
        <item x="0"/>
        <item x="1"/>
        <item x="6"/>
        <item x="2"/>
        <item x="7"/>
        <item x="3"/>
        <item x="8"/>
        <item x="10"/>
        <item x="4"/>
        <item x="9"/>
        <item x="5"/>
        <item t="default"/>
      </items>
    </pivotField>
    <pivotField dataField="1" showAll="0"/>
    <pivotField numFmtId="164" showAll="0"/>
    <pivotField numFmtId="164" showAll="0"/>
    <pivotField numFmtId="164" showAll="0"/>
    <pivotField dataField="1" numFmtId="164" showAll="0"/>
    <pivotField numFmtId="164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а з Нарахо-вано, грн" fld="2" baseField="0" baseItem="0"/>
    <dataField name="Сума з Всього утримано, грн" fld="6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/>
  </sheetViews>
  <sheetFormatPr defaultRowHeight="15"/>
  <cols>
    <col min="1" max="1" width="19.5703125" bestFit="1" customWidth="1"/>
    <col min="2" max="2" width="23.42578125" bestFit="1" customWidth="1"/>
    <col min="3" max="3" width="27.42578125" bestFit="1" customWidth="1"/>
  </cols>
  <sheetData>
    <row r="1" spans="1:3">
      <c r="A1" s="26" t="s">
        <v>21</v>
      </c>
      <c r="B1" t="s">
        <v>23</v>
      </c>
      <c r="C1" t="s">
        <v>24</v>
      </c>
    </row>
    <row r="2" spans="1:3">
      <c r="A2" s="27" t="s">
        <v>8</v>
      </c>
      <c r="B2" s="28">
        <v>2143.4499999999998</v>
      </c>
      <c r="C2" s="28">
        <v>385.82099999999997</v>
      </c>
    </row>
    <row r="3" spans="1:3">
      <c r="A3" s="27" t="s">
        <v>9</v>
      </c>
      <c r="B3" s="28">
        <v>1156.3499999999999</v>
      </c>
      <c r="C3" s="28">
        <v>208.143</v>
      </c>
    </row>
    <row r="4" spans="1:3">
      <c r="A4" s="27" t="s">
        <v>15</v>
      </c>
      <c r="B4" s="28">
        <v>2254.75</v>
      </c>
      <c r="C4" s="28">
        <v>405.85500000000002</v>
      </c>
    </row>
    <row r="5" spans="1:3">
      <c r="A5" s="27" t="s">
        <v>10</v>
      </c>
      <c r="B5" s="28">
        <v>988.32</v>
      </c>
      <c r="C5" s="28">
        <v>177.89759999999998</v>
      </c>
    </row>
    <row r="6" spans="1:3">
      <c r="A6" s="27" t="s">
        <v>16</v>
      </c>
      <c r="B6" s="28">
        <v>1099.45</v>
      </c>
      <c r="C6" s="28">
        <v>197.90099999999998</v>
      </c>
    </row>
    <row r="7" spans="1:3">
      <c r="A7" s="27" t="s">
        <v>11</v>
      </c>
      <c r="B7" s="28">
        <v>897.72</v>
      </c>
      <c r="C7" s="28">
        <v>161.58959999999999</v>
      </c>
    </row>
    <row r="8" spans="1:3">
      <c r="A8" s="27" t="s">
        <v>17</v>
      </c>
      <c r="B8" s="28">
        <v>3178.28</v>
      </c>
      <c r="C8" s="28">
        <v>572.09039999999993</v>
      </c>
    </row>
    <row r="9" spans="1:3">
      <c r="A9" s="27" t="s">
        <v>19</v>
      </c>
      <c r="B9" s="28">
        <v>2567.85</v>
      </c>
      <c r="C9" s="28">
        <v>462.21299999999997</v>
      </c>
    </row>
    <row r="10" spans="1:3">
      <c r="A10" s="27" t="s">
        <v>12</v>
      </c>
      <c r="B10" s="28">
        <v>3067.14</v>
      </c>
      <c r="C10" s="28">
        <v>552.08519999999987</v>
      </c>
    </row>
    <row r="11" spans="1:3">
      <c r="A11" s="27" t="s">
        <v>18</v>
      </c>
      <c r="B11" s="28">
        <v>928.65</v>
      </c>
      <c r="C11" s="28">
        <v>167.15699999999998</v>
      </c>
    </row>
    <row r="12" spans="1:3">
      <c r="A12" s="27" t="s">
        <v>14</v>
      </c>
      <c r="B12" s="28">
        <v>1267.6500000000001</v>
      </c>
      <c r="C12" s="28">
        <v>228.17700000000002</v>
      </c>
    </row>
    <row r="13" spans="1:3">
      <c r="A13" s="27" t="s">
        <v>22</v>
      </c>
      <c r="B13" s="28">
        <v>19549.610000000004</v>
      </c>
      <c r="C13" s="28">
        <v>3518.9297999999999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5"/>
  <sheetViews>
    <sheetView workbookViewId="0">
      <selection activeCell="H3" activeCellId="1" sqref="B3:D14 H3:H14"/>
    </sheetView>
  </sheetViews>
  <sheetFormatPr defaultRowHeight="15"/>
  <cols>
    <col min="2" max="2" width="4.140625" customWidth="1"/>
    <col min="3" max="3" width="19" bestFit="1" customWidth="1"/>
    <col min="4" max="4" width="10.28515625" customWidth="1"/>
    <col min="5" max="5" width="14.5703125" style="2" customWidth="1"/>
    <col min="6" max="6" width="12.42578125" customWidth="1"/>
    <col min="7" max="7" width="15.7109375" style="3" customWidth="1"/>
    <col min="8" max="8" width="12.7109375" customWidth="1"/>
    <col min="9" max="9" width="13.85546875" customWidth="1"/>
  </cols>
  <sheetData>
    <row r="1" spans="2:9" ht="15.75" thickBot="1"/>
    <row r="2" spans="2:9" ht="28.5" customHeight="1" thickBot="1">
      <c r="B2" s="31" t="s">
        <v>7</v>
      </c>
      <c r="C2" s="32"/>
      <c r="D2" s="32"/>
      <c r="E2" s="32"/>
      <c r="F2" s="32"/>
      <c r="G2" s="32"/>
      <c r="H2" s="32"/>
      <c r="I2" s="33"/>
    </row>
    <row r="3" spans="2:9" ht="59.25" customHeight="1" thickBot="1">
      <c r="B3" s="25" t="s">
        <v>20</v>
      </c>
      <c r="C3" s="5" t="s">
        <v>0</v>
      </c>
      <c r="D3" s="6" t="s">
        <v>1</v>
      </c>
      <c r="E3" s="7" t="s">
        <v>2</v>
      </c>
      <c r="F3" s="8" t="s">
        <v>3</v>
      </c>
      <c r="G3" s="9" t="s">
        <v>4</v>
      </c>
      <c r="H3" s="6" t="s">
        <v>5</v>
      </c>
      <c r="I3" s="10" t="s">
        <v>6</v>
      </c>
    </row>
    <row r="4" spans="2:9" ht="15.75">
      <c r="B4" s="13">
        <v>1</v>
      </c>
      <c r="C4" s="11" t="s">
        <v>8</v>
      </c>
      <c r="D4" s="16">
        <v>2143.4499999999998</v>
      </c>
      <c r="E4" s="17">
        <f>D4*0.15</f>
        <v>321.51749999999998</v>
      </c>
      <c r="F4" s="18">
        <f>D4*0.02</f>
        <v>42.869</v>
      </c>
      <c r="G4" s="23">
        <f>D4*0.01</f>
        <v>21.4345</v>
      </c>
      <c r="H4" s="18">
        <f>E4+F4+G4</f>
        <v>385.82099999999997</v>
      </c>
      <c r="I4" s="19">
        <f>D4-H4</f>
        <v>1757.6289999999999</v>
      </c>
    </row>
    <row r="5" spans="2:9" ht="15.75">
      <c r="B5" s="14">
        <v>2</v>
      </c>
      <c r="C5" s="11" t="s">
        <v>9</v>
      </c>
      <c r="D5" s="16">
        <v>1156.3499999999999</v>
      </c>
      <c r="E5" s="17">
        <f t="shared" ref="E5:E14" si="0">D5*0.15</f>
        <v>173.45249999999999</v>
      </c>
      <c r="F5" s="18">
        <f t="shared" ref="F5:F14" si="1">D5*0.02</f>
        <v>23.126999999999999</v>
      </c>
      <c r="G5" s="23">
        <f t="shared" ref="G5:G13" si="2">D5*0.01</f>
        <v>11.563499999999999</v>
      </c>
      <c r="H5" s="18">
        <f t="shared" ref="H5:H13" si="3">E5+F5+G5</f>
        <v>208.143</v>
      </c>
      <c r="I5" s="19">
        <f t="shared" ref="I5:I14" si="4">D5-H5</f>
        <v>948.20699999999988</v>
      </c>
    </row>
    <row r="6" spans="2:9" ht="15.75">
      <c r="B6" s="14">
        <v>3</v>
      </c>
      <c r="C6" s="11" t="s">
        <v>10</v>
      </c>
      <c r="D6" s="16">
        <v>988.32</v>
      </c>
      <c r="E6" s="17">
        <f t="shared" si="0"/>
        <v>148.24799999999999</v>
      </c>
      <c r="F6" s="18">
        <f t="shared" si="1"/>
        <v>19.766400000000001</v>
      </c>
      <c r="G6" s="23">
        <f t="shared" si="2"/>
        <v>9.8832000000000004</v>
      </c>
      <c r="H6" s="18">
        <f t="shared" si="3"/>
        <v>177.89759999999998</v>
      </c>
      <c r="I6" s="19">
        <f t="shared" si="4"/>
        <v>810.42240000000004</v>
      </c>
    </row>
    <row r="7" spans="2:9" ht="15.75">
      <c r="B7" s="14">
        <v>4</v>
      </c>
      <c r="C7" s="11" t="s">
        <v>11</v>
      </c>
      <c r="D7" s="16">
        <v>897.72</v>
      </c>
      <c r="E7" s="17">
        <f t="shared" si="0"/>
        <v>134.65799999999999</v>
      </c>
      <c r="F7" s="18">
        <f t="shared" si="1"/>
        <v>17.9544</v>
      </c>
      <c r="G7" s="23">
        <f t="shared" si="2"/>
        <v>8.9771999999999998</v>
      </c>
      <c r="H7" s="18">
        <f t="shared" si="3"/>
        <v>161.58959999999999</v>
      </c>
      <c r="I7" s="19">
        <f t="shared" si="4"/>
        <v>736.13040000000001</v>
      </c>
    </row>
    <row r="8" spans="2:9" ht="15.75">
      <c r="B8" s="14">
        <v>5</v>
      </c>
      <c r="C8" s="11" t="s">
        <v>12</v>
      </c>
      <c r="D8" s="16">
        <v>3067.14</v>
      </c>
      <c r="E8" s="17">
        <f t="shared" si="0"/>
        <v>460.07099999999997</v>
      </c>
      <c r="F8" s="18">
        <f t="shared" si="1"/>
        <v>61.342799999999997</v>
      </c>
      <c r="G8" s="23">
        <f t="shared" si="2"/>
        <v>30.671399999999998</v>
      </c>
      <c r="H8" s="18">
        <f t="shared" si="3"/>
        <v>552.08519999999987</v>
      </c>
      <c r="I8" s="19">
        <f t="shared" si="4"/>
        <v>2515.0547999999999</v>
      </c>
    </row>
    <row r="9" spans="2:9" ht="15.75">
      <c r="B9" s="14">
        <v>6</v>
      </c>
      <c r="C9" s="11" t="s">
        <v>14</v>
      </c>
      <c r="D9" s="16">
        <v>1267.6500000000001</v>
      </c>
      <c r="E9" s="17">
        <f t="shared" si="0"/>
        <v>190.14750000000001</v>
      </c>
      <c r="F9" s="18">
        <f t="shared" si="1"/>
        <v>25.353000000000002</v>
      </c>
      <c r="G9" s="23">
        <f t="shared" si="2"/>
        <v>12.676500000000001</v>
      </c>
      <c r="H9" s="18">
        <f t="shared" si="3"/>
        <v>228.17700000000002</v>
      </c>
      <c r="I9" s="19">
        <f t="shared" si="4"/>
        <v>1039.473</v>
      </c>
    </row>
    <row r="10" spans="2:9" ht="15.75">
      <c r="B10" s="14">
        <v>7</v>
      </c>
      <c r="C10" s="11" t="s">
        <v>15</v>
      </c>
      <c r="D10" s="16">
        <v>2254.75</v>
      </c>
      <c r="E10" s="17">
        <f t="shared" si="0"/>
        <v>338.21249999999998</v>
      </c>
      <c r="F10" s="18">
        <f t="shared" si="1"/>
        <v>45.094999999999999</v>
      </c>
      <c r="G10" s="23">
        <f t="shared" si="2"/>
        <v>22.547499999999999</v>
      </c>
      <c r="H10" s="18">
        <f t="shared" si="3"/>
        <v>405.85500000000002</v>
      </c>
      <c r="I10" s="19">
        <f t="shared" si="4"/>
        <v>1848.895</v>
      </c>
    </row>
    <row r="11" spans="2:9" ht="15.75">
      <c r="B11" s="14">
        <v>8</v>
      </c>
      <c r="C11" s="11" t="s">
        <v>16</v>
      </c>
      <c r="D11" s="16">
        <v>1099.45</v>
      </c>
      <c r="E11" s="17">
        <f t="shared" si="0"/>
        <v>164.91749999999999</v>
      </c>
      <c r="F11" s="18">
        <f t="shared" si="1"/>
        <v>21.989000000000001</v>
      </c>
      <c r="G11" s="23">
        <f t="shared" si="2"/>
        <v>10.9945</v>
      </c>
      <c r="H11" s="18">
        <f t="shared" si="3"/>
        <v>197.90099999999998</v>
      </c>
      <c r="I11" s="19">
        <f t="shared" si="4"/>
        <v>901.54900000000009</v>
      </c>
    </row>
    <row r="12" spans="2:9" ht="15.75">
      <c r="B12" s="14">
        <v>9</v>
      </c>
      <c r="C12" s="11" t="s">
        <v>17</v>
      </c>
      <c r="D12" s="16">
        <v>3178.28</v>
      </c>
      <c r="E12" s="17">
        <f t="shared" si="0"/>
        <v>476.74200000000002</v>
      </c>
      <c r="F12" s="18">
        <f t="shared" si="1"/>
        <v>63.565600000000003</v>
      </c>
      <c r="G12" s="23">
        <f t="shared" si="2"/>
        <v>31.782800000000002</v>
      </c>
      <c r="H12" s="18">
        <f t="shared" si="3"/>
        <v>572.09039999999993</v>
      </c>
      <c r="I12" s="19">
        <f t="shared" si="4"/>
        <v>2606.1896000000002</v>
      </c>
    </row>
    <row r="13" spans="2:9" ht="15.75">
      <c r="B13" s="14">
        <v>10</v>
      </c>
      <c r="C13" s="11" t="s">
        <v>18</v>
      </c>
      <c r="D13" s="16">
        <v>928.65</v>
      </c>
      <c r="E13" s="17">
        <f t="shared" si="0"/>
        <v>139.29749999999999</v>
      </c>
      <c r="F13" s="18">
        <f t="shared" si="1"/>
        <v>18.573</v>
      </c>
      <c r="G13" s="23">
        <f t="shared" si="2"/>
        <v>9.2865000000000002</v>
      </c>
      <c r="H13" s="18">
        <f t="shared" si="3"/>
        <v>167.15699999999998</v>
      </c>
      <c r="I13" s="19">
        <f t="shared" si="4"/>
        <v>761.49299999999994</v>
      </c>
    </row>
    <row r="14" spans="2:9" ht="16.5" thickBot="1">
      <c r="B14" s="15">
        <v>11</v>
      </c>
      <c r="C14" s="12" t="s">
        <v>19</v>
      </c>
      <c r="D14" s="1">
        <v>2567.85</v>
      </c>
      <c r="E14" s="17">
        <f t="shared" si="0"/>
        <v>385.17749999999995</v>
      </c>
      <c r="F14" s="18">
        <f t="shared" si="1"/>
        <v>51.356999999999999</v>
      </c>
      <c r="G14" s="23">
        <f>D14*0.01</f>
        <v>25.6785</v>
      </c>
      <c r="H14" s="18">
        <f>E14+F14+G14</f>
        <v>462.21299999999997</v>
      </c>
      <c r="I14" s="19">
        <f t="shared" si="4"/>
        <v>2105.6369999999997</v>
      </c>
    </row>
    <row r="15" spans="2:9" ht="16.5" thickBot="1">
      <c r="B15" s="29" t="s">
        <v>13</v>
      </c>
      <c r="C15" s="30"/>
      <c r="D15" s="4">
        <f>SUM(D4:D14)</f>
        <v>19549.61</v>
      </c>
      <c r="E15" s="20">
        <f>SUM(E4:E14)</f>
        <v>2932.4414999999999</v>
      </c>
      <c r="F15" s="21">
        <f>SUM(F4:F14)</f>
        <v>390.99220000000003</v>
      </c>
      <c r="G15" s="24">
        <f>SUM(G4:G14)</f>
        <v>195.49610000000001</v>
      </c>
      <c r="H15" s="4">
        <f>E15+F15+G15</f>
        <v>3518.9297999999999</v>
      </c>
      <c r="I15" s="22">
        <f>SUM(I4:I14)</f>
        <v>16030.680199999999</v>
      </c>
    </row>
  </sheetData>
  <mergeCells count="2">
    <mergeCell ref="B15:C15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Аркуш2</vt:lpstr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User</cp:lastModifiedBy>
  <dcterms:created xsi:type="dcterms:W3CDTF">2025-01-09T13:10:42Z</dcterms:created>
  <dcterms:modified xsi:type="dcterms:W3CDTF">2025-01-14T12:40:09Z</dcterms:modified>
</cp:coreProperties>
</file>